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katieowsiany/Desktop/"/>
    </mc:Choice>
  </mc:AlternateContent>
  <bookViews>
    <workbookView xWindow="420" yWindow="460" windowWidth="28380" windowHeight="17460" tabRatio="500"/>
  </bookViews>
  <sheets>
    <sheet name="Sheet1" sheetId="1" r:id="rId1"/>
  </sheets>
  <definedNames>
    <definedName name="_xlnm.Print_Area" localSheetId="0">Sheet1!$A$1:$O$52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1" l="1"/>
  <c r="A8" i="1"/>
  <c r="A9" i="1"/>
  <c r="A10" i="1"/>
  <c r="A11" i="1"/>
  <c r="A15" i="1"/>
  <c r="A16" i="1"/>
  <c r="S16" i="1"/>
  <c r="R16" i="1"/>
  <c r="Q16" i="1"/>
  <c r="P16" i="1"/>
  <c r="O16" i="1"/>
  <c r="N16" i="1"/>
  <c r="M16" i="1"/>
  <c r="L16" i="1"/>
  <c r="K16" i="1"/>
  <c r="J16" i="1"/>
  <c r="I16" i="1"/>
  <c r="H16" i="1"/>
  <c r="H15" i="1"/>
  <c r="H14" i="1"/>
  <c r="J13" i="1"/>
  <c r="H13" i="1"/>
  <c r="J12" i="1"/>
  <c r="H12" i="1"/>
  <c r="J11" i="1"/>
  <c r="H11" i="1"/>
  <c r="J10" i="1"/>
  <c r="H10" i="1"/>
  <c r="J9" i="1"/>
  <c r="H9" i="1"/>
  <c r="J8" i="1"/>
  <c r="H8" i="1"/>
  <c r="J7" i="1"/>
  <c r="H7" i="1"/>
  <c r="H6" i="1"/>
  <c r="J5" i="1"/>
  <c r="H5" i="1"/>
  <c r="J4" i="1"/>
  <c r="I4" i="1"/>
  <c r="G4" i="1"/>
  <c r="G5" i="1"/>
  <c r="G6" i="1"/>
  <c r="G7" i="1"/>
  <c r="G8" i="1"/>
  <c r="G9" i="1"/>
  <c r="G10" i="1"/>
  <c r="G11" i="1"/>
  <c r="G12" i="1"/>
  <c r="G13" i="1"/>
  <c r="G14" i="1"/>
  <c r="G15" i="1"/>
  <c r="G3" i="1"/>
  <c r="A19" i="1"/>
  <c r="C19" i="1"/>
  <c r="C18" i="1"/>
</calcChain>
</file>

<file path=xl/sharedStrings.xml><?xml version="1.0" encoding="utf-8"?>
<sst xmlns="http://schemas.openxmlformats.org/spreadsheetml/2006/main" count="108" uniqueCount="83">
  <si>
    <t>ul/50ul 10^6 cells</t>
  </si>
  <si>
    <t>ul/100ul 10^6 cells</t>
  </si>
  <si>
    <t>ug per/100ul test</t>
  </si>
  <si>
    <t>Initical Conc</t>
  </si>
  <si>
    <t>Antibody</t>
  </si>
  <si>
    <t>Fluorophore</t>
  </si>
  <si>
    <t>Master Mix</t>
  </si>
  <si>
    <t>BV Buffer</t>
  </si>
  <si>
    <t>0.5ug</t>
  </si>
  <si>
    <t>0.2mg/ml</t>
  </si>
  <si>
    <t>CD11b</t>
  </si>
  <si>
    <t>PerCP-Cy5.5</t>
  </si>
  <si>
    <t>F4/80</t>
  </si>
  <si>
    <t>PE-Cy7</t>
  </si>
  <si>
    <t>1.0ug</t>
  </si>
  <si>
    <t>CD11c</t>
  </si>
  <si>
    <t>BV785</t>
  </si>
  <si>
    <t>0.5mg/ml</t>
  </si>
  <si>
    <t>Lgals3</t>
  </si>
  <si>
    <t>Ly6a/e</t>
  </si>
  <si>
    <t>BV605</t>
  </si>
  <si>
    <t>0.25ug</t>
  </si>
  <si>
    <t>CD206</t>
  </si>
  <si>
    <t>BV421</t>
  </si>
  <si>
    <t>CD45</t>
  </si>
  <si>
    <t>BV650</t>
  </si>
  <si>
    <t>CD86</t>
  </si>
  <si>
    <t>APC</t>
  </si>
  <si>
    <t>For 25ul intracellular stain:</t>
  </si>
  <si>
    <t>Buffer B</t>
  </si>
  <si>
    <t>Tissue beds - epididymal fat, subcutaneous fat, aorta, diaphragm</t>
  </si>
  <si>
    <t>25ul of Master Mix + 25ul cells</t>
  </si>
  <si>
    <t>Mice=4</t>
  </si>
  <si>
    <t>1. Harvest tissues and place in FACS buffer until all animals are done</t>
  </si>
  <si>
    <t>2. Aspirate FACS buffer and add 2ml of Liberase/well</t>
  </si>
  <si>
    <t>3. Mince tissues with scissors and place at 37C for 1hr</t>
  </si>
  <si>
    <t>4. Titerate tissues and incubate additional 30min 37C</t>
  </si>
  <si>
    <t>5. Transfer digested tissue to 15ml conical tubes and add FACS buffer to 15ml</t>
  </si>
  <si>
    <t>6. Spin at 1000g for 10min</t>
  </si>
  <si>
    <t>7. Carefully aspirate off supernatant</t>
  </si>
  <si>
    <t>8. Resuspend cell pellt in 1ml of RBC lysis buffer (dilute the 10x in H20)</t>
  </si>
  <si>
    <t>9. Incubate in lysis buffer for no more than 5min, then add PBS to 10ml</t>
  </si>
  <si>
    <t>10. Spin at 800g for 8min, aspirate off supernatant</t>
  </si>
  <si>
    <t>11. Resuspend cells in 500ml PBS and filter through 70um</t>
  </si>
  <si>
    <t>13. Bring up volume with PBS and spin at 800g 5min, aspirate off supernatant</t>
  </si>
  <si>
    <t>14. Resuspend cells in FACS buffer + FC block (1ul/100ul FACS buffer) (20ul for experimental samples, 125ul for FMO samples)</t>
  </si>
  <si>
    <t>15. Add master mix (25ul/well) and FMO antibody mixes (12.5ul/well)</t>
  </si>
  <si>
    <t>16. Incubate for 30min at 4C, then add 200ul of FACS buffer</t>
  </si>
  <si>
    <t>17. Spin plate at 600g for 8min, flick off supernatant</t>
  </si>
  <si>
    <t>24. Fix with 2% PFA (25ul/well) for 10min at RT</t>
  </si>
  <si>
    <t>25. Add 200ul FACS, spin at 1000g for 8min, flick off supernatant</t>
  </si>
  <si>
    <t>25. Add 200ul of FACS buffer to each well, store at 4C</t>
  </si>
  <si>
    <t>26. Make compensation controls</t>
  </si>
  <si>
    <t>18. Fix cells in Medium A (25ul per well) for 15min at RT</t>
  </si>
  <si>
    <t>19. Add 200ul of FACS buffer to wash, spin at 1000g for 8min, flick off supernatant</t>
  </si>
  <si>
    <t>20. Add Intracellular stain mix (25ul/well), DO NOT ADD to FMO11 and FMO12</t>
  </si>
  <si>
    <t>21. Add Buffer B + Vegfa to FMO11 and Buffer B + CD206 to FMO12</t>
  </si>
  <si>
    <t>22. Incubate for 20min at 4C</t>
  </si>
  <si>
    <t>23. Add 200ul of FACS, spin at 1000g for 8min, flick off supernatant</t>
  </si>
  <si>
    <t>FMO1</t>
  </si>
  <si>
    <t>FMO2</t>
  </si>
  <si>
    <t>FMO3</t>
  </si>
  <si>
    <t>FMO4</t>
  </si>
  <si>
    <t>FMO5</t>
  </si>
  <si>
    <t>FMO6</t>
  </si>
  <si>
    <t>FMO7</t>
  </si>
  <si>
    <t>FMO8</t>
  </si>
  <si>
    <r>
      <t xml:space="preserve">12. Add Live/Dead </t>
    </r>
    <r>
      <rPr>
        <sz val="12"/>
        <color theme="1"/>
        <rFont val="Calibri"/>
        <family val="2"/>
        <scheme val="minor"/>
      </rPr>
      <t>red</t>
    </r>
    <r>
      <rPr>
        <sz val="12"/>
        <color theme="1"/>
        <rFont val="Calibri"/>
        <family val="2"/>
        <scheme val="minor"/>
      </rPr>
      <t xml:space="preserve"> dye 0.4ul per sample, incubate 30min RT (DO NOT ADD L/D to YFP+ aorta; Kill 1/2 of YFP- aorta 80C for L/D)</t>
    </r>
  </si>
  <si>
    <r>
      <rPr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wk DIO </t>
    </r>
  </si>
  <si>
    <t xml:space="preserve">all male; GFP, WT (Lgal+ Rosa+ Dre-), Dre Rosa+/+, Dual Rosa +/+ </t>
  </si>
  <si>
    <t>CD29</t>
  </si>
  <si>
    <t>CD34</t>
  </si>
  <si>
    <t>CD24</t>
  </si>
  <si>
    <t>CD31</t>
  </si>
  <si>
    <t>FMO9</t>
  </si>
  <si>
    <t>FMO10</t>
  </si>
  <si>
    <t>FMO11</t>
  </si>
  <si>
    <t>FMO12</t>
  </si>
  <si>
    <t>PerCP</t>
  </si>
  <si>
    <t>AF700</t>
  </si>
  <si>
    <t>APC-eF780</t>
  </si>
  <si>
    <t>PE</t>
  </si>
  <si>
    <t>BV510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</si>
</sst>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name val="Calibri"/>
      <scheme val="minor"/>
    </font>
    <font>
      <b/>
      <u/>
      <sz val="12"/>
      <color theme="1"/>
      <name val="Calibri"/>
      <scheme val="minor"/>
    </font>
    <font>
      <sz val="12"/>
      <name val="Calibri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2" borderId="0" xfId="0" applyFont="1" applyFill="1"/>
    <xf numFmtId="0" fontId="5" fillId="0" borderId="0" xfId="0" applyFont="1"/>
    <xf numFmtId="0" fontId="5" fillId="2" borderId="0" xfId="0" applyFont="1" applyFill="1"/>
    <xf numFmtId="0" fontId="2" fillId="2" borderId="0" xfId="0" applyFont="1" applyFill="1"/>
    <xf numFmtId="0" fontId="2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3" fillId="3" borderId="0" xfId="0" applyFont="1" applyFill="1"/>
    <xf numFmtId="0" fontId="2" fillId="3" borderId="0" xfId="0" applyFont="1" applyFill="1"/>
    <xf numFmtId="0" fontId="2" fillId="0" borderId="0" xfId="0" applyFont="1" applyFill="1"/>
    <xf numFmtId="0" fontId="3" fillId="0" borderId="0" xfId="0" applyFont="1"/>
    <xf numFmtId="0" fontId="3" fillId="4" borderId="0" xfId="0" applyFont="1" applyFill="1"/>
    <xf numFmtId="0" fontId="0" fillId="0" borderId="0" xfId="0" applyFill="1"/>
    <xf numFmtId="0" fontId="0" fillId="0" borderId="0" xfId="0" applyFont="1"/>
    <xf numFmtId="0" fontId="0" fillId="0" borderId="0" xfId="0" applyFont="1" applyFill="1"/>
    <xf numFmtId="0" fontId="3" fillId="5" borderId="0" xfId="0" applyFont="1" applyFill="1"/>
    <xf numFmtId="0" fontId="5" fillId="5" borderId="0" xfId="0" applyFont="1" applyFill="1"/>
    <xf numFmtId="0" fontId="1" fillId="0" borderId="0" xfId="0" applyFont="1"/>
    <xf numFmtId="0" fontId="1" fillId="5" borderId="0" xfId="0" applyFont="1" applyFill="1"/>
    <xf numFmtId="0" fontId="6" fillId="5" borderId="0" xfId="0" applyFont="1" applyFill="1"/>
    <xf numFmtId="0" fontId="3" fillId="0" borderId="0" xfId="0" applyFont="1" applyFill="1"/>
    <xf numFmtId="0" fontId="1" fillId="0" borderId="0" xfId="0" applyFont="1" applyFill="1"/>
    <xf numFmtId="0" fontId="1" fillId="2" borderId="0" xfId="0" applyFont="1" applyFill="1"/>
    <xf numFmtId="0" fontId="1" fillId="0" borderId="0" xfId="0" applyFont="1" applyAlignment="1">
      <alignment horizontal="left"/>
    </xf>
    <xf numFmtId="0" fontId="1" fillId="6" borderId="0" xfId="0" applyFont="1" applyFill="1"/>
    <xf numFmtId="0" fontId="3" fillId="7" borderId="0" xfId="0" applyFont="1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52"/>
  <sheetViews>
    <sheetView tabSelected="1" workbookViewId="0">
      <selection activeCell="T12" sqref="T12"/>
    </sheetView>
  </sheetViews>
  <sheetFormatPr baseColWidth="10" defaultRowHeight="16" x14ac:dyDescent="0.2"/>
  <sheetData>
    <row r="1" spans="1:19" x14ac:dyDescent="0.2">
      <c r="A1" s="18"/>
      <c r="B1" s="18"/>
      <c r="C1" s="18"/>
      <c r="D1" s="18"/>
      <c r="E1" s="18"/>
      <c r="F1" s="18"/>
      <c r="G1" s="3" t="s">
        <v>6</v>
      </c>
      <c r="H1" s="11" t="s">
        <v>10</v>
      </c>
      <c r="I1" s="11" t="s">
        <v>12</v>
      </c>
      <c r="J1" s="11" t="s">
        <v>15</v>
      </c>
      <c r="K1" s="16" t="s">
        <v>18</v>
      </c>
      <c r="L1" s="11" t="s">
        <v>70</v>
      </c>
      <c r="M1" s="11" t="s">
        <v>71</v>
      </c>
      <c r="N1" s="11" t="s">
        <v>19</v>
      </c>
      <c r="O1" s="11" t="s">
        <v>72</v>
      </c>
      <c r="P1" s="16" t="s">
        <v>22</v>
      </c>
      <c r="Q1" s="11" t="s">
        <v>24</v>
      </c>
      <c r="R1" s="11" t="s">
        <v>26</v>
      </c>
      <c r="S1" s="11" t="s">
        <v>73</v>
      </c>
    </row>
    <row r="2" spans="1:19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4"/>
      <c r="H2" s="2" t="s">
        <v>59</v>
      </c>
      <c r="I2" s="2" t="s">
        <v>60</v>
      </c>
      <c r="J2" s="2" t="s">
        <v>61</v>
      </c>
      <c r="K2" s="17" t="s">
        <v>62</v>
      </c>
      <c r="L2" s="2" t="s">
        <v>63</v>
      </c>
      <c r="M2" s="2" t="s">
        <v>64</v>
      </c>
      <c r="N2" s="2" t="s">
        <v>65</v>
      </c>
      <c r="O2" s="2" t="s">
        <v>66</v>
      </c>
      <c r="P2" s="17" t="s">
        <v>74</v>
      </c>
      <c r="Q2" s="2" t="s">
        <v>75</v>
      </c>
      <c r="R2" s="2" t="s">
        <v>76</v>
      </c>
      <c r="S2" s="2" t="s">
        <v>77</v>
      </c>
    </row>
    <row r="3" spans="1:19" x14ac:dyDescent="0.2">
      <c r="A3" s="23"/>
      <c r="B3" s="24"/>
      <c r="C3" s="18"/>
      <c r="D3" s="18"/>
      <c r="E3" s="18" t="s">
        <v>7</v>
      </c>
      <c r="F3" s="18"/>
      <c r="G3" s="4">
        <f>A3*15</f>
        <v>0</v>
      </c>
      <c r="H3" s="18"/>
      <c r="I3" s="18"/>
      <c r="J3" s="18"/>
      <c r="K3" s="19"/>
      <c r="L3" s="18"/>
      <c r="M3" s="18"/>
      <c r="N3" s="18"/>
      <c r="O3" s="18"/>
      <c r="P3" s="19"/>
      <c r="Q3" s="18"/>
      <c r="R3" s="18"/>
      <c r="S3" s="18"/>
    </row>
    <row r="4" spans="1:19" x14ac:dyDescent="0.2">
      <c r="A4" s="23">
        <f>B4/2</f>
        <v>0.5</v>
      </c>
      <c r="B4" s="24">
        <v>1</v>
      </c>
      <c r="C4" s="18" t="s">
        <v>8</v>
      </c>
      <c r="D4" s="18" t="s">
        <v>9</v>
      </c>
      <c r="E4" s="18" t="s">
        <v>10</v>
      </c>
      <c r="F4" s="18" t="s">
        <v>11</v>
      </c>
      <c r="G4" s="4">
        <f t="shared" ref="G4:G15" si="0">A4*15</f>
        <v>7.5</v>
      </c>
      <c r="H4" s="12">
        <v>0</v>
      </c>
      <c r="I4" s="18">
        <f>(A4*5)/2</f>
        <v>1.25</v>
      </c>
      <c r="J4" s="18">
        <f>(A4*5)/2</f>
        <v>1.25</v>
      </c>
      <c r="K4" s="19">
        <v>1.25</v>
      </c>
      <c r="L4" s="18">
        <v>1.25</v>
      </c>
      <c r="M4" s="18">
        <v>1.25</v>
      </c>
      <c r="N4" s="18">
        <v>1.25</v>
      </c>
      <c r="O4" s="18">
        <v>1.25</v>
      </c>
      <c r="P4" s="19">
        <v>1.25</v>
      </c>
      <c r="Q4" s="18">
        <v>1.25</v>
      </c>
      <c r="R4" s="18">
        <v>1.25</v>
      </c>
      <c r="S4" s="18">
        <v>1.25</v>
      </c>
    </row>
    <row r="5" spans="1:19" x14ac:dyDescent="0.2">
      <c r="A5" s="23">
        <v>0.75</v>
      </c>
      <c r="B5" s="24">
        <v>1</v>
      </c>
      <c r="C5" s="18" t="s">
        <v>8</v>
      </c>
      <c r="D5" s="18" t="s">
        <v>9</v>
      </c>
      <c r="E5" s="18" t="s">
        <v>12</v>
      </c>
      <c r="F5" s="18" t="s">
        <v>13</v>
      </c>
      <c r="G5" s="4">
        <f t="shared" si="0"/>
        <v>11.25</v>
      </c>
      <c r="H5" s="18">
        <f>(A5*5)/2</f>
        <v>1.875</v>
      </c>
      <c r="I5" s="12">
        <v>0</v>
      </c>
      <c r="J5" s="18">
        <f>(A5*5)/2</f>
        <v>1.875</v>
      </c>
      <c r="K5" s="19">
        <v>1.875</v>
      </c>
      <c r="L5" s="18">
        <v>1.875</v>
      </c>
      <c r="M5" s="18">
        <v>1.875</v>
      </c>
      <c r="N5" s="18">
        <v>1.875</v>
      </c>
      <c r="O5" s="18">
        <v>1.875</v>
      </c>
      <c r="P5" s="19">
        <v>1.875</v>
      </c>
      <c r="Q5" s="18">
        <v>1.875</v>
      </c>
      <c r="R5" s="18">
        <v>1.875</v>
      </c>
      <c r="S5" s="18">
        <v>1.875</v>
      </c>
    </row>
    <row r="6" spans="1:19" x14ac:dyDescent="0.2">
      <c r="A6" s="23">
        <v>1.25</v>
      </c>
      <c r="B6" s="24">
        <v>2.5</v>
      </c>
      <c r="C6" s="18" t="s">
        <v>14</v>
      </c>
      <c r="D6" s="18" t="s">
        <v>9</v>
      </c>
      <c r="E6" s="18" t="s">
        <v>15</v>
      </c>
      <c r="F6" s="18" t="s">
        <v>16</v>
      </c>
      <c r="G6" s="4">
        <f t="shared" si="0"/>
        <v>18.75</v>
      </c>
      <c r="H6" s="18">
        <f t="shared" ref="H6:I15" si="1">(A6*5)/2</f>
        <v>3.125</v>
      </c>
      <c r="I6" s="18">
        <v>3.125</v>
      </c>
      <c r="J6" s="12">
        <v>0</v>
      </c>
      <c r="K6" s="19">
        <v>3.125</v>
      </c>
      <c r="L6" s="18">
        <v>3.125</v>
      </c>
      <c r="M6" s="18">
        <v>3.125</v>
      </c>
      <c r="N6" s="18">
        <v>3.125</v>
      </c>
      <c r="O6" s="18">
        <v>3.125</v>
      </c>
      <c r="P6" s="19">
        <v>3.125</v>
      </c>
      <c r="Q6" s="18">
        <v>3.125</v>
      </c>
      <c r="R6" s="18">
        <v>3.125</v>
      </c>
      <c r="S6" s="18">
        <v>3.125</v>
      </c>
    </row>
    <row r="7" spans="1:19" x14ac:dyDescent="0.2">
      <c r="A7" s="23">
        <v>2.5</v>
      </c>
      <c r="B7" s="24">
        <v>2.5</v>
      </c>
      <c r="C7" s="18" t="s">
        <v>8</v>
      </c>
      <c r="D7" s="18" t="s">
        <v>17</v>
      </c>
      <c r="E7" s="14" t="s">
        <v>18</v>
      </c>
      <c r="F7" s="18" t="s">
        <v>78</v>
      </c>
      <c r="G7" s="4">
        <f t="shared" si="0"/>
        <v>37.5</v>
      </c>
      <c r="H7" s="18">
        <f t="shared" si="1"/>
        <v>6.25</v>
      </c>
      <c r="I7" s="18">
        <v>0</v>
      </c>
      <c r="J7" s="18">
        <f t="shared" ref="J7:J13" si="2">(A7*5)/2</f>
        <v>6.25</v>
      </c>
      <c r="K7" s="12">
        <v>0</v>
      </c>
      <c r="L7" s="18">
        <v>0</v>
      </c>
      <c r="M7" s="18">
        <v>0</v>
      </c>
      <c r="N7" s="18">
        <v>0</v>
      </c>
      <c r="O7" s="18">
        <v>0</v>
      </c>
      <c r="P7" s="19">
        <v>0</v>
      </c>
      <c r="Q7" s="18">
        <v>0</v>
      </c>
      <c r="R7" s="18">
        <v>0</v>
      </c>
      <c r="S7" s="18">
        <v>0</v>
      </c>
    </row>
    <row r="8" spans="1:19" x14ac:dyDescent="0.2">
      <c r="A8" s="23">
        <f t="shared" ref="A8:A15" si="3">B8/2</f>
        <v>1.25</v>
      </c>
      <c r="B8" s="24">
        <v>2.5</v>
      </c>
      <c r="C8" s="18" t="s">
        <v>14</v>
      </c>
      <c r="D8" s="18" t="s">
        <v>9</v>
      </c>
      <c r="E8" s="18" t="s">
        <v>70</v>
      </c>
      <c r="F8" s="18" t="s">
        <v>25</v>
      </c>
      <c r="G8" s="4">
        <f t="shared" si="0"/>
        <v>18.75</v>
      </c>
      <c r="H8" s="18">
        <f t="shared" si="1"/>
        <v>3.125</v>
      </c>
      <c r="I8" s="18">
        <v>3.125</v>
      </c>
      <c r="J8" s="18">
        <f t="shared" si="2"/>
        <v>3.125</v>
      </c>
      <c r="K8" s="19">
        <v>3.125</v>
      </c>
      <c r="L8" s="12">
        <v>0</v>
      </c>
      <c r="M8" s="18">
        <v>3.125</v>
      </c>
      <c r="N8" s="18">
        <v>3.125</v>
      </c>
      <c r="O8" s="18">
        <v>3.125</v>
      </c>
      <c r="P8" s="19">
        <v>3.125</v>
      </c>
      <c r="Q8" s="18">
        <v>3.125</v>
      </c>
      <c r="R8" s="18">
        <v>3.125</v>
      </c>
      <c r="S8" s="18">
        <v>3.125</v>
      </c>
    </row>
    <row r="9" spans="1:19" x14ac:dyDescent="0.2">
      <c r="A9" s="23">
        <f t="shared" si="3"/>
        <v>2.5</v>
      </c>
      <c r="B9" s="6">
        <v>5</v>
      </c>
      <c r="C9" s="7" t="s">
        <v>14</v>
      </c>
      <c r="D9" s="7" t="s">
        <v>9</v>
      </c>
      <c r="E9" s="7" t="s">
        <v>71</v>
      </c>
      <c r="F9" s="7" t="s">
        <v>79</v>
      </c>
      <c r="G9" s="4">
        <f t="shared" si="0"/>
        <v>37.5</v>
      </c>
      <c r="H9" s="18">
        <f t="shared" si="1"/>
        <v>6.25</v>
      </c>
      <c r="I9" s="7">
        <v>6.25</v>
      </c>
      <c r="J9" s="18">
        <f t="shared" si="2"/>
        <v>6.25</v>
      </c>
      <c r="K9" s="20">
        <v>6.25</v>
      </c>
      <c r="L9" s="18">
        <v>6.25</v>
      </c>
      <c r="M9" s="12">
        <v>0</v>
      </c>
      <c r="N9" s="18">
        <v>6.25</v>
      </c>
      <c r="O9" s="18">
        <v>6.25</v>
      </c>
      <c r="P9" s="19">
        <v>6.25</v>
      </c>
      <c r="Q9" s="18">
        <v>6.25</v>
      </c>
      <c r="R9" s="18">
        <v>6.25</v>
      </c>
      <c r="S9" s="18">
        <v>6.25</v>
      </c>
    </row>
    <row r="10" spans="1:19" x14ac:dyDescent="0.2">
      <c r="A10" s="23">
        <f t="shared" si="3"/>
        <v>0.25</v>
      </c>
      <c r="B10" s="24">
        <v>0.5</v>
      </c>
      <c r="C10" s="18" t="s">
        <v>8</v>
      </c>
      <c r="D10" s="18" t="s">
        <v>9</v>
      </c>
      <c r="E10" s="18" t="s">
        <v>19</v>
      </c>
      <c r="F10" s="18" t="s">
        <v>20</v>
      </c>
      <c r="G10" s="4">
        <f t="shared" si="0"/>
        <v>3.75</v>
      </c>
      <c r="H10" s="18">
        <f t="shared" si="1"/>
        <v>0.625</v>
      </c>
      <c r="I10" s="18">
        <v>0.625</v>
      </c>
      <c r="J10" s="18">
        <f t="shared" si="2"/>
        <v>0.625</v>
      </c>
      <c r="K10" s="19">
        <v>0.625</v>
      </c>
      <c r="L10" s="18">
        <v>0.625</v>
      </c>
      <c r="M10" s="18">
        <v>0.625</v>
      </c>
      <c r="N10" s="12">
        <v>0</v>
      </c>
      <c r="O10" s="18">
        <v>0.625</v>
      </c>
      <c r="P10" s="19">
        <v>0.625</v>
      </c>
      <c r="Q10" s="18">
        <v>0.625</v>
      </c>
      <c r="R10" s="18">
        <v>0.625</v>
      </c>
      <c r="S10" s="18">
        <v>0.625</v>
      </c>
    </row>
    <row r="11" spans="1:19" x14ac:dyDescent="0.2">
      <c r="A11" s="23">
        <f t="shared" si="3"/>
        <v>0.5</v>
      </c>
      <c r="B11" s="24">
        <v>1</v>
      </c>
      <c r="C11" s="18" t="s">
        <v>21</v>
      </c>
      <c r="D11" s="18" t="s">
        <v>9</v>
      </c>
      <c r="E11" s="18" t="s">
        <v>72</v>
      </c>
      <c r="F11" s="18" t="s">
        <v>80</v>
      </c>
      <c r="G11" s="4">
        <f t="shared" si="0"/>
        <v>7.5</v>
      </c>
      <c r="H11" s="18">
        <f t="shared" si="1"/>
        <v>1.25</v>
      </c>
      <c r="I11" s="18">
        <v>1.25</v>
      </c>
      <c r="J11" s="18">
        <f t="shared" si="2"/>
        <v>1.25</v>
      </c>
      <c r="K11" s="19">
        <v>1.25</v>
      </c>
      <c r="L11" s="18">
        <v>1.25</v>
      </c>
      <c r="M11" s="18">
        <v>1.25</v>
      </c>
      <c r="N11" s="18">
        <v>1.25</v>
      </c>
      <c r="O11" s="12">
        <v>0</v>
      </c>
      <c r="P11" s="19">
        <v>1.25</v>
      </c>
      <c r="Q11" s="18">
        <v>1.25</v>
      </c>
      <c r="R11" s="18">
        <v>1.25</v>
      </c>
      <c r="S11" s="18">
        <v>1.25</v>
      </c>
    </row>
    <row r="12" spans="1:19" x14ac:dyDescent="0.2">
      <c r="A12" s="23">
        <v>0.75</v>
      </c>
      <c r="B12" s="24">
        <v>1.5</v>
      </c>
      <c r="C12" s="18"/>
      <c r="D12" s="18"/>
      <c r="E12" s="18" t="s">
        <v>22</v>
      </c>
      <c r="F12" s="18" t="s">
        <v>23</v>
      </c>
      <c r="G12" s="4">
        <f t="shared" si="0"/>
        <v>11.25</v>
      </c>
      <c r="H12" s="18">
        <f t="shared" si="1"/>
        <v>1.875</v>
      </c>
      <c r="I12" s="18">
        <v>1.875</v>
      </c>
      <c r="J12" s="18">
        <f t="shared" si="2"/>
        <v>1.875</v>
      </c>
      <c r="K12" s="18">
        <v>1.875</v>
      </c>
      <c r="L12" s="18">
        <v>1.875</v>
      </c>
      <c r="M12" s="18">
        <v>1.875</v>
      </c>
      <c r="N12" s="18">
        <v>1.875</v>
      </c>
      <c r="O12" s="18">
        <v>1.875</v>
      </c>
      <c r="P12" s="26">
        <v>0</v>
      </c>
      <c r="Q12" s="18">
        <v>1.875</v>
      </c>
      <c r="R12" s="18">
        <v>1.875</v>
      </c>
      <c r="S12" s="18">
        <v>1.875</v>
      </c>
    </row>
    <row r="13" spans="1:19" x14ac:dyDescent="0.2">
      <c r="A13" s="23">
        <v>0.5</v>
      </c>
      <c r="B13" s="24">
        <v>5</v>
      </c>
      <c r="C13" s="18"/>
      <c r="D13" s="18"/>
      <c r="E13" s="18" t="s">
        <v>24</v>
      </c>
      <c r="F13" s="18" t="s">
        <v>81</v>
      </c>
      <c r="G13" s="4">
        <f t="shared" si="0"/>
        <v>7.5</v>
      </c>
      <c r="H13" s="18">
        <f t="shared" si="1"/>
        <v>1.25</v>
      </c>
      <c r="I13" s="18">
        <v>1.25</v>
      </c>
      <c r="J13" s="18">
        <f t="shared" si="2"/>
        <v>1.25</v>
      </c>
      <c r="K13" s="19">
        <v>1.25</v>
      </c>
      <c r="L13" s="18">
        <v>1.25</v>
      </c>
      <c r="M13" s="18">
        <v>1.25</v>
      </c>
      <c r="N13" s="18">
        <v>1.25</v>
      </c>
      <c r="O13" s="18">
        <v>1.25</v>
      </c>
      <c r="P13" s="25">
        <v>1.25</v>
      </c>
      <c r="Q13" s="12">
        <v>0</v>
      </c>
      <c r="R13" s="22">
        <v>6.25</v>
      </c>
      <c r="S13" s="18">
        <v>6.25</v>
      </c>
    </row>
    <row r="14" spans="1:19" x14ac:dyDescent="0.2">
      <c r="A14" s="23">
        <v>1.5</v>
      </c>
      <c r="B14" s="24">
        <v>3</v>
      </c>
      <c r="C14" s="18"/>
      <c r="D14" s="18"/>
      <c r="E14" s="18" t="s">
        <v>26</v>
      </c>
      <c r="F14" s="18" t="s">
        <v>27</v>
      </c>
      <c r="G14" s="4">
        <f t="shared" si="0"/>
        <v>22.5</v>
      </c>
      <c r="H14" s="18">
        <f t="shared" si="1"/>
        <v>3.75</v>
      </c>
      <c r="I14" s="18">
        <v>3.75</v>
      </c>
      <c r="J14" s="18">
        <v>3.75</v>
      </c>
      <c r="K14" s="19">
        <v>3.75</v>
      </c>
      <c r="L14" s="18">
        <v>3.75</v>
      </c>
      <c r="M14" s="18">
        <v>3.75</v>
      </c>
      <c r="N14" s="18">
        <v>3.75</v>
      </c>
      <c r="O14" s="18">
        <v>3.75</v>
      </c>
      <c r="P14" s="19">
        <v>3.75</v>
      </c>
      <c r="Q14" s="18">
        <v>3.75</v>
      </c>
      <c r="R14" s="12">
        <v>0</v>
      </c>
      <c r="S14" s="22">
        <v>3.75</v>
      </c>
    </row>
    <row r="15" spans="1:19" x14ac:dyDescent="0.2">
      <c r="A15" s="23">
        <f t="shared" si="3"/>
        <v>1.5</v>
      </c>
      <c r="B15" s="24">
        <v>3</v>
      </c>
      <c r="C15" s="18"/>
      <c r="D15" s="18"/>
      <c r="E15" s="18" t="s">
        <v>73</v>
      </c>
      <c r="F15" s="18" t="s">
        <v>82</v>
      </c>
      <c r="G15" s="4">
        <f t="shared" si="0"/>
        <v>22.5</v>
      </c>
      <c r="H15" s="18">
        <f t="shared" si="1"/>
        <v>3.75</v>
      </c>
      <c r="I15" s="18">
        <v>3.75</v>
      </c>
      <c r="J15" s="18">
        <v>3.75</v>
      </c>
      <c r="K15" s="19">
        <v>3.75</v>
      </c>
      <c r="L15" s="18">
        <v>3.75</v>
      </c>
      <c r="M15" s="18">
        <v>3.75</v>
      </c>
      <c r="N15" s="18">
        <v>3.75</v>
      </c>
      <c r="O15" s="18">
        <v>3.75</v>
      </c>
      <c r="P15" s="19">
        <v>3.75</v>
      </c>
      <c r="Q15" s="18">
        <v>3.75</v>
      </c>
      <c r="R15" s="18">
        <v>3.75</v>
      </c>
      <c r="S15" s="12">
        <v>0</v>
      </c>
    </row>
    <row r="16" spans="1:19" x14ac:dyDescent="0.2">
      <c r="A16" s="23">
        <f>25-SUM(A4:A15)</f>
        <v>11.25</v>
      </c>
      <c r="B16" s="18"/>
      <c r="C16" s="18"/>
      <c r="D16" s="18"/>
      <c r="E16" s="18" t="s">
        <v>7</v>
      </c>
      <c r="F16" s="18"/>
      <c r="G16" s="5"/>
      <c r="H16" s="18">
        <f>(($A$16*5)/2)+1.25</f>
        <v>29.375</v>
      </c>
      <c r="I16" s="18">
        <f>(($A$16*5)/2)+1.875</f>
        <v>30</v>
      </c>
      <c r="J16" s="18">
        <f>(($A$16*5)/2)+3.125</f>
        <v>31.25</v>
      </c>
      <c r="K16" s="19">
        <f>(($A$16*5)/2)</f>
        <v>28.125</v>
      </c>
      <c r="L16" s="18">
        <f>(($A$16*5)/2)+3.125</f>
        <v>31.25</v>
      </c>
      <c r="M16" s="18">
        <f>(($A$16*5)/2)+6.25</f>
        <v>34.375</v>
      </c>
      <c r="N16" s="18">
        <f>(($A$16*5)/2)+0.625</f>
        <v>28.75</v>
      </c>
      <c r="O16" s="18">
        <f t="shared" ref="O16:Q16" si="4">(($A$16*5)/2)+1.25</f>
        <v>29.375</v>
      </c>
      <c r="P16" s="19">
        <f>(($A$16*5)/2)</f>
        <v>28.125</v>
      </c>
      <c r="Q16" s="18">
        <f t="shared" si="4"/>
        <v>29.375</v>
      </c>
      <c r="R16" s="18">
        <f>(($A$16*5)/2)+3.75</f>
        <v>31.875</v>
      </c>
      <c r="S16" s="18">
        <f>(($A$16*5)/2)+3.75</f>
        <v>31.875</v>
      </c>
    </row>
    <row r="17" spans="1:11" x14ac:dyDescent="0.2">
      <c r="A17" s="8" t="s">
        <v>28</v>
      </c>
      <c r="B17" s="27"/>
      <c r="C17" s="27"/>
      <c r="D17" s="5"/>
      <c r="E17" s="5"/>
      <c r="F17" s="5"/>
      <c r="G17" s="5"/>
    </row>
    <row r="18" spans="1:11" x14ac:dyDescent="0.2">
      <c r="A18" s="9">
        <v>0.75</v>
      </c>
      <c r="B18" s="9" t="s">
        <v>22</v>
      </c>
      <c r="C18" s="9">
        <f>A18*20</f>
        <v>15</v>
      </c>
      <c r="D18" s="5"/>
      <c r="E18" s="5"/>
      <c r="F18" s="5"/>
      <c r="G18" s="5"/>
      <c r="I18" s="21"/>
      <c r="J18" s="22"/>
      <c r="K18" s="22"/>
    </row>
    <row r="19" spans="1:11" x14ac:dyDescent="0.2">
      <c r="A19" s="9">
        <f>25-1.75</f>
        <v>23.25</v>
      </c>
      <c r="B19" s="9" t="s">
        <v>29</v>
      </c>
      <c r="C19" s="9">
        <f>A19*20</f>
        <v>465</v>
      </c>
      <c r="D19" s="5"/>
      <c r="E19" s="5"/>
      <c r="F19" s="5"/>
      <c r="G19" s="5"/>
      <c r="I19" s="22"/>
      <c r="J19" s="22"/>
      <c r="K19" s="22"/>
    </row>
    <row r="20" spans="1:11" x14ac:dyDescent="0.2">
      <c r="A20" s="9"/>
      <c r="B20" s="9"/>
      <c r="C20" s="9"/>
      <c r="D20" s="5"/>
      <c r="E20" s="5"/>
      <c r="F20" s="5"/>
      <c r="G20" s="5"/>
      <c r="I20" s="22"/>
      <c r="J20" s="22"/>
      <c r="K20" s="22"/>
    </row>
    <row r="21" spans="1:11" x14ac:dyDescent="0.2">
      <c r="A21" s="9"/>
      <c r="B21" s="9"/>
      <c r="C21" s="9"/>
      <c r="D21" s="5"/>
      <c r="E21" s="5"/>
      <c r="F21" s="5"/>
      <c r="G21" s="5"/>
      <c r="H21" s="5"/>
      <c r="I21" s="22"/>
      <c r="J21" s="22"/>
      <c r="K21" s="22"/>
    </row>
    <row r="22" spans="1:11" x14ac:dyDescent="0.2">
      <c r="A22" s="5" t="s">
        <v>30</v>
      </c>
      <c r="B22" s="5"/>
      <c r="C22" s="5"/>
      <c r="D22" s="5"/>
      <c r="E22" s="5"/>
      <c r="F22" s="5"/>
      <c r="G22" s="5"/>
      <c r="H22" s="5"/>
      <c r="I22" s="22"/>
      <c r="J22" s="22"/>
      <c r="K22" s="22"/>
    </row>
    <row r="23" spans="1:11" x14ac:dyDescent="0.2">
      <c r="A23" s="5" t="s">
        <v>31</v>
      </c>
      <c r="B23" s="5"/>
      <c r="C23" s="5"/>
      <c r="D23" s="5"/>
      <c r="E23" s="5"/>
      <c r="F23" s="5"/>
      <c r="G23" s="5"/>
      <c r="H23" s="5"/>
      <c r="I23" s="22"/>
      <c r="J23" s="22"/>
      <c r="K23" s="22"/>
    </row>
    <row r="24" spans="1:11" x14ac:dyDescent="0.2">
      <c r="A24" s="10" t="s">
        <v>32</v>
      </c>
      <c r="B24" s="15" t="s">
        <v>68</v>
      </c>
      <c r="C24" s="15" t="s">
        <v>69</v>
      </c>
      <c r="D24" s="5"/>
      <c r="E24" s="5"/>
      <c r="F24" s="5"/>
      <c r="G24" s="5"/>
      <c r="H24" s="5"/>
      <c r="I24" s="13"/>
      <c r="J24" s="13"/>
      <c r="K24" s="13"/>
    </row>
    <row r="25" spans="1:11" x14ac:dyDescent="0.2">
      <c r="A25" s="5"/>
      <c r="B25" s="5"/>
      <c r="C25" s="5"/>
      <c r="D25" s="5"/>
      <c r="E25" s="5"/>
      <c r="F25" s="5"/>
      <c r="G25" s="5"/>
      <c r="H25" s="5"/>
    </row>
    <row r="26" spans="1:11" x14ac:dyDescent="0.2">
      <c r="A26" s="5" t="s">
        <v>33</v>
      </c>
      <c r="B26" s="5"/>
      <c r="C26" s="5"/>
      <c r="D26" s="5"/>
      <c r="E26" s="5"/>
      <c r="F26" s="5"/>
      <c r="G26" s="5"/>
      <c r="H26" s="5"/>
    </row>
    <row r="27" spans="1:11" x14ac:dyDescent="0.2">
      <c r="A27" s="5" t="s">
        <v>34</v>
      </c>
      <c r="B27" s="5"/>
      <c r="C27" s="5"/>
      <c r="D27" s="5"/>
      <c r="E27" s="5"/>
      <c r="F27" s="5"/>
      <c r="G27" s="5"/>
      <c r="H27" s="5"/>
    </row>
    <row r="28" spans="1:11" x14ac:dyDescent="0.2">
      <c r="A28" s="5" t="s">
        <v>35</v>
      </c>
      <c r="B28" s="5"/>
      <c r="C28" s="5"/>
      <c r="D28" s="5"/>
      <c r="E28" s="5"/>
      <c r="F28" s="5"/>
      <c r="G28" s="5"/>
      <c r="H28" s="5"/>
    </row>
    <row r="29" spans="1:11" x14ac:dyDescent="0.2">
      <c r="A29" s="5" t="s">
        <v>36</v>
      </c>
      <c r="B29" s="5"/>
      <c r="C29" s="5"/>
      <c r="D29" s="5"/>
      <c r="E29" s="5"/>
      <c r="F29" s="5"/>
      <c r="G29" s="5"/>
      <c r="H29" s="5"/>
    </row>
    <row r="30" spans="1:11" x14ac:dyDescent="0.2">
      <c r="A30" s="5" t="s">
        <v>37</v>
      </c>
      <c r="B30" s="5"/>
      <c r="C30" s="5"/>
      <c r="D30" s="5"/>
      <c r="E30" s="5"/>
      <c r="F30" s="5"/>
      <c r="G30" s="5"/>
      <c r="H30" s="5"/>
    </row>
    <row r="31" spans="1:11" x14ac:dyDescent="0.2">
      <c r="A31" s="5" t="s">
        <v>38</v>
      </c>
      <c r="B31" s="5"/>
      <c r="C31" s="5"/>
      <c r="D31" s="5"/>
      <c r="E31" s="5"/>
      <c r="F31" s="5"/>
      <c r="G31" s="5"/>
      <c r="H31" s="5"/>
    </row>
    <row r="32" spans="1:11" x14ac:dyDescent="0.2">
      <c r="A32" s="5" t="s">
        <v>39</v>
      </c>
      <c r="B32" s="5"/>
      <c r="C32" s="5"/>
      <c r="D32" s="5"/>
      <c r="E32" s="5"/>
      <c r="F32" s="5"/>
      <c r="G32" s="5"/>
      <c r="H32" s="5"/>
    </row>
    <row r="33" spans="1:11" x14ac:dyDescent="0.2">
      <c r="A33" s="5" t="s">
        <v>40</v>
      </c>
      <c r="B33" s="5"/>
      <c r="C33" s="5"/>
      <c r="D33" s="5"/>
      <c r="E33" s="5"/>
      <c r="F33" s="5"/>
      <c r="G33" s="5"/>
      <c r="H33" s="5"/>
    </row>
    <row r="34" spans="1:11" x14ac:dyDescent="0.2">
      <c r="A34" s="5" t="s">
        <v>41</v>
      </c>
      <c r="B34" s="5"/>
      <c r="C34" s="5"/>
      <c r="D34" s="5"/>
      <c r="E34" s="5"/>
      <c r="F34" s="5"/>
      <c r="G34" s="5"/>
      <c r="H34" s="5"/>
    </row>
    <row r="35" spans="1:11" x14ac:dyDescent="0.2">
      <c r="A35" s="5" t="s">
        <v>42</v>
      </c>
      <c r="B35" s="10"/>
      <c r="C35" s="10"/>
      <c r="D35" s="10"/>
      <c r="E35" s="5"/>
      <c r="F35" s="5"/>
      <c r="G35" s="5"/>
      <c r="H35" s="5"/>
    </row>
    <row r="36" spans="1:11" x14ac:dyDescent="0.2">
      <c r="A36" s="4" t="s">
        <v>43</v>
      </c>
      <c r="B36" s="10"/>
      <c r="C36" s="10"/>
      <c r="D36" s="10"/>
      <c r="E36" s="5"/>
      <c r="F36" s="5"/>
      <c r="G36" s="5"/>
      <c r="H36" s="5"/>
    </row>
    <row r="37" spans="1:11" x14ac:dyDescent="0.2">
      <c r="A37" s="14" t="s">
        <v>67</v>
      </c>
      <c r="B37" s="10"/>
      <c r="C37" s="10"/>
      <c r="D37" s="10"/>
      <c r="E37" s="5"/>
      <c r="F37" s="5"/>
      <c r="G37" s="5"/>
      <c r="H37" s="5"/>
    </row>
    <row r="38" spans="1:11" x14ac:dyDescent="0.2">
      <c r="A38" s="5" t="s">
        <v>44</v>
      </c>
      <c r="B38" s="10"/>
      <c r="C38" s="10"/>
      <c r="D38" s="10"/>
      <c r="E38" s="5"/>
      <c r="F38" s="5"/>
      <c r="G38" s="5"/>
      <c r="H38" s="5"/>
    </row>
    <row r="39" spans="1:11" x14ac:dyDescent="0.2">
      <c r="A39" s="5" t="s">
        <v>45</v>
      </c>
      <c r="B39" s="10"/>
      <c r="C39" s="10"/>
      <c r="D39" s="10"/>
      <c r="E39" s="5"/>
      <c r="F39" s="5"/>
      <c r="G39" s="5"/>
      <c r="H39" s="5"/>
    </row>
    <row r="40" spans="1:11" x14ac:dyDescent="0.2">
      <c r="A40" s="5" t="s">
        <v>46</v>
      </c>
      <c r="B40" s="10"/>
      <c r="C40" s="10"/>
      <c r="D40" s="10"/>
      <c r="E40" s="5"/>
      <c r="F40" s="5"/>
      <c r="G40" s="5"/>
      <c r="H40" s="5"/>
    </row>
    <row r="41" spans="1:11" x14ac:dyDescent="0.2">
      <c r="A41" s="5" t="s">
        <v>47</v>
      </c>
      <c r="B41" s="5"/>
      <c r="C41" s="5"/>
      <c r="D41" s="5"/>
      <c r="E41" s="5"/>
      <c r="F41" s="5"/>
      <c r="G41" s="5"/>
      <c r="I41" s="10"/>
      <c r="J41" s="10"/>
      <c r="K41" s="13"/>
    </row>
    <row r="42" spans="1:11" x14ac:dyDescent="0.2">
      <c r="A42" s="5" t="s">
        <v>48</v>
      </c>
      <c r="D42" s="5"/>
      <c r="E42" s="5"/>
      <c r="F42" s="5"/>
      <c r="G42" s="5"/>
      <c r="I42" s="10"/>
      <c r="J42" s="10"/>
      <c r="K42" s="10"/>
    </row>
    <row r="43" spans="1:11" x14ac:dyDescent="0.2">
      <c r="A43" s="10" t="s">
        <v>53</v>
      </c>
      <c r="D43" s="5"/>
      <c r="E43" s="5"/>
      <c r="F43" s="5"/>
      <c r="G43" s="5"/>
      <c r="I43" s="10"/>
      <c r="J43" s="10"/>
      <c r="K43" s="10"/>
    </row>
    <row r="44" spans="1:11" x14ac:dyDescent="0.2">
      <c r="A44" s="10" t="s">
        <v>54</v>
      </c>
      <c r="D44" s="5"/>
      <c r="E44" s="5"/>
      <c r="F44" s="5"/>
      <c r="G44" s="5"/>
      <c r="I44" s="10"/>
      <c r="J44" s="10"/>
      <c r="K44" s="10"/>
    </row>
    <row r="45" spans="1:11" x14ac:dyDescent="0.2">
      <c r="A45" s="10" t="s">
        <v>55</v>
      </c>
      <c r="D45" s="5"/>
      <c r="E45" s="5"/>
      <c r="F45" s="5"/>
      <c r="G45" s="5"/>
      <c r="I45" s="10"/>
      <c r="J45" s="10"/>
      <c r="K45" s="10"/>
    </row>
    <row r="46" spans="1:11" x14ac:dyDescent="0.2">
      <c r="A46" s="10" t="s">
        <v>56</v>
      </c>
      <c r="D46" s="5"/>
      <c r="E46" s="5"/>
      <c r="F46" s="5"/>
      <c r="G46" s="5"/>
      <c r="I46" s="10"/>
      <c r="J46" s="10"/>
      <c r="K46" s="10"/>
    </row>
    <row r="47" spans="1:11" x14ac:dyDescent="0.2">
      <c r="A47" s="10" t="s">
        <v>57</v>
      </c>
      <c r="B47" s="5"/>
      <c r="C47" s="5"/>
      <c r="I47" s="13"/>
      <c r="J47" s="13"/>
      <c r="K47" s="10"/>
    </row>
    <row r="48" spans="1:11" x14ac:dyDescent="0.2">
      <c r="A48" s="10" t="s">
        <v>58</v>
      </c>
      <c r="I48" s="13"/>
      <c r="J48" s="13"/>
      <c r="K48" s="13"/>
    </row>
    <row r="49" spans="1:3" x14ac:dyDescent="0.2">
      <c r="A49" s="5" t="s">
        <v>49</v>
      </c>
      <c r="B49" s="5"/>
      <c r="C49" s="5"/>
    </row>
    <row r="50" spans="1:3" x14ac:dyDescent="0.2">
      <c r="A50" s="5" t="s">
        <v>50</v>
      </c>
      <c r="B50" s="5"/>
      <c r="C50" s="5"/>
    </row>
    <row r="51" spans="1:3" x14ac:dyDescent="0.2">
      <c r="A51" s="5" t="s">
        <v>51</v>
      </c>
      <c r="B51" s="5"/>
      <c r="C51" s="5"/>
    </row>
    <row r="52" spans="1:3" x14ac:dyDescent="0.2">
      <c r="A52" s="5" t="s">
        <v>52</v>
      </c>
      <c r="B52" s="5"/>
      <c r="C52" s="5"/>
    </row>
  </sheetData>
  <phoneticPr fontId="7" type="noConversion"/>
  <pageMargins left="0.7" right="0.7" top="0.75" bottom="0.75" header="0.3" footer="0.3"/>
  <pageSetup scale="63" fitToWidth="2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2017-09-06T19:31:37Z</cp:lastPrinted>
  <dcterms:created xsi:type="dcterms:W3CDTF">2017-05-22T15:58:00Z</dcterms:created>
  <dcterms:modified xsi:type="dcterms:W3CDTF">2017-10-05T16:14:00Z</dcterms:modified>
</cp:coreProperties>
</file>